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6" i="1"/>
  <c r="G47" s="1"/>
  <c r="D24"/>
  <c r="D6"/>
  <c r="D14"/>
  <c r="G14"/>
  <c r="D42"/>
  <c r="D47" s="1"/>
  <c r="G8"/>
  <c r="G17"/>
  <c r="G16"/>
  <c r="G26"/>
  <c r="G25"/>
  <c r="G40"/>
  <c r="G34"/>
  <c r="G31"/>
  <c r="G45"/>
  <c r="G20"/>
  <c r="G42"/>
  <c r="G41"/>
  <c r="G39"/>
  <c r="G38"/>
  <c r="G37"/>
  <c r="G36"/>
  <c r="G35"/>
  <c r="G32"/>
  <c r="G30"/>
  <c r="G29"/>
  <c r="G28"/>
  <c r="G27"/>
  <c r="G21"/>
  <c r="G19"/>
  <c r="G18"/>
  <c r="G12"/>
  <c r="G11"/>
  <c r="G10"/>
  <c r="G9"/>
  <c r="H47"/>
  <c r="E37"/>
  <c r="E17"/>
  <c r="E16"/>
  <c r="E8"/>
  <c r="E9"/>
  <c r="E10"/>
  <c r="E12"/>
  <c r="E19"/>
  <c r="E21"/>
  <c r="E32"/>
  <c r="E31"/>
  <c r="E30"/>
  <c r="E29"/>
  <c r="E28"/>
  <c r="E27"/>
  <c r="E26"/>
  <c r="E25"/>
  <c r="E46"/>
  <c r="E45"/>
  <c r="E41"/>
  <c r="E40"/>
  <c r="E39"/>
  <c r="E38"/>
  <c r="E36"/>
  <c r="E35"/>
  <c r="E34"/>
  <c r="D33"/>
  <c r="G33" s="1"/>
  <c r="F47"/>
  <c r="G24" l="1"/>
  <c r="E42"/>
  <c r="E33"/>
  <c r="E24"/>
  <c r="E14"/>
  <c r="E6"/>
  <c r="E47" l="1"/>
  <c r="E18"/>
  <c r="E13" l="1"/>
</calcChain>
</file>

<file path=xl/sharedStrings.xml><?xml version="1.0" encoding="utf-8"?>
<sst xmlns="http://schemas.openxmlformats.org/spreadsheetml/2006/main" count="57" uniqueCount="55">
  <si>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</si>
  <si>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</si>
  <si>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</si>
  <si>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</si>
  <si>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</si>
  <si>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</si>
  <si>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</si>
  <si>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</si>
  <si>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</si>
  <si>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</si>
  <si>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</si>
  <si>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</si>
  <si>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</si>
  <si>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</si>
  <si>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</si>
  <si>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Факт за</t>
  </si>
  <si>
    <t>ОТЧЕТ ПО СТАТЬЕ " Содержание и ремонт жилья"</t>
  </si>
  <si>
    <t>Обслуживание лифта,страхование,техосвид</t>
  </si>
  <si>
    <t>Содержание и обслуживание мусоропровода</t>
  </si>
  <si>
    <t>тариф</t>
  </si>
  <si>
    <t>услуги по уборке территории</t>
  </si>
  <si>
    <t>Налоги при УСН</t>
  </si>
  <si>
    <t>год</t>
  </si>
  <si>
    <t>промывка и подготовка к отоп.сезону</t>
  </si>
  <si>
    <t>аварийоное обслуживание МКД</t>
  </si>
  <si>
    <t>дезобработка (в холле 1эт,в лифтах;дезинф.средства)</t>
  </si>
  <si>
    <t>Обслуживание УУТЭ,подготовка УУТЭ к отпит.сезону</t>
  </si>
  <si>
    <t>руб</t>
  </si>
  <si>
    <t>хозтовары (моющие,чистящее,перчатки)</t>
  </si>
  <si>
    <t>услуги  по содержанию и уборке МОП</t>
  </si>
  <si>
    <t>ремонт отливов</t>
  </si>
  <si>
    <t>изготовление ключей</t>
  </si>
  <si>
    <t>наладка автоматика насос.оборудования(договор)</t>
  </si>
  <si>
    <t>пломбы магнитные-625, ремонт водоснабжения 1550</t>
  </si>
  <si>
    <t>обследование дымоход и венканалов ( договор)</t>
  </si>
  <si>
    <t>Факт за 2022</t>
  </si>
  <si>
    <t>хозтовары,инвентарь(снег.лопата,веник,перчатки,мешки д/мусора)</t>
  </si>
  <si>
    <t>песок-2000,соль-2140</t>
  </si>
  <si>
    <t>озеленение 5000 покос травы 3000,</t>
  </si>
  <si>
    <t>покраска деревьев 3224,граффити654</t>
  </si>
  <si>
    <t>услуги электрика 98400 ,эл.материалы 5166,7</t>
  </si>
  <si>
    <t>инвентарь (тряпка,совок,швабра)</t>
  </si>
  <si>
    <t>дератизация</t>
  </si>
  <si>
    <t>почтовые расходы-4414,08 ,сод.оргтех-2534,01</t>
  </si>
  <si>
    <r>
      <t>Прочие:</t>
    </r>
    <r>
      <rPr>
        <i/>
        <sz val="8"/>
        <rFont val="Arial Cyr"/>
        <charset val="204"/>
      </rPr>
      <t>усл.банк 3366,25; ккм 2319,99сайт УК, ГИС 18000,гсм7792,76 канцтов 3681,45,аренда офиса 26088,42  услуги связи,инт-т 4008</t>
    </r>
  </si>
  <si>
    <t>заправ.катриджа 2747,7,чек-онлайн-4376,61</t>
  </si>
  <si>
    <t>Оплата труда -143871,клапан-12837,дезинсекция-1617</t>
  </si>
  <si>
    <t>зарпл.перс.225832,83,усл. ркц,  паспортист 222397,91</t>
  </si>
  <si>
    <t>техпод. програм 2667,эл.отч.529 инфор усл-691</t>
  </si>
  <si>
    <t>маски-600 обучение 581,82 подписка2199,83</t>
  </si>
  <si>
    <t>перчатки=540;веник,совок-372,32,мешки для мусора-550</t>
  </si>
  <si>
    <t xml:space="preserve"> 01.06.19</t>
  </si>
  <si>
    <t>утв тариф</t>
  </si>
  <si>
    <t xml:space="preserve"> за 2022 год    по  ж.д.ул.Беляева 20</t>
  </si>
  <si>
    <t>Дефицит 4 руб.95коп на 1м2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</si>
</sst>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i/>
      <sz val="8"/>
      <name val="Arial Cyr"/>
      <charset val="204"/>
    </font>
    <font>
      <b/>
      <i/>
      <sz val="12"/>
      <name val="Arial Cyr"/>
      <charset val="204"/>
    </font>
    <font>
      <b/>
      <i/>
      <sz val="14"/>
      <name val="Arial Cyr"/>
      <charset val="204"/>
    </font>
    <font>
      <sz val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5" fillId="0" borderId="1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0" fontId="7" fillId="0" borderId="0" xfId="0" applyFont="1"/>
    <xf numFmtId="2" fontId="5" fillId="0" borderId="2" xfId="0" applyNumberFormat="1" applyFont="1" applyBorder="1"/>
    <xf numFmtId="2" fontId="6" fillId="0" borderId="6" xfId="0" applyNumberFormat="1" applyFont="1" applyBorder="1"/>
    <xf numFmtId="2" fontId="4" fillId="0" borderId="1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5" fillId="0" borderId="1" xfId="0" applyNumberFormat="1" applyFont="1" applyBorder="1"/>
    <xf numFmtId="0" fontId="5" fillId="0" borderId="9" xfId="0" applyFont="1" applyBorder="1"/>
    <xf numFmtId="2" fontId="5" fillId="0" borderId="8" xfId="0" applyNumberFormat="1" applyFont="1" applyBorder="1"/>
    <xf numFmtId="2" fontId="5" fillId="0" borderId="6" xfId="0" applyNumberFormat="1" applyFont="1" applyBorder="1"/>
    <xf numFmtId="0" fontId="6" fillId="0" borderId="6" xfId="0" applyFont="1" applyBorder="1" applyAlignment="1">
      <alignment wrapText="1"/>
    </xf>
    <xf numFmtId="2" fontId="6" fillId="0" borderId="1" xfId="0" applyNumberFormat="1" applyFont="1" applyBorder="1"/>
    <xf numFmtId="0" fontId="5" fillId="0" borderId="3" xfId="0" applyFont="1" applyBorder="1" applyAlignment="1">
      <alignment wrapText="1"/>
    </xf>
    <xf numFmtId="2" fontId="4" fillId="2" borderId="6" xfId="0" applyNumberFormat="1" applyFont="1" applyFill="1" applyBorder="1"/>
    <xf numFmtId="2" fontId="4" fillId="2" borderId="2" xfId="0" applyNumberFormat="1" applyFont="1" applyFill="1" applyBorder="1"/>
    <xf numFmtId="2" fontId="4" fillId="2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0" fillId="0" borderId="2" xfId="0" applyBorder="1"/>
    <xf numFmtId="0" fontId="5" fillId="0" borderId="0" xfId="0" applyFont="1"/>
    <xf numFmtId="0" fontId="5" fillId="0" borderId="6" xfId="0" applyFont="1" applyBorder="1"/>
    <xf numFmtId="2" fontId="0" fillId="0" borderId="1" xfId="0" applyNumberFormat="1" applyBorder="1"/>
    <xf numFmtId="2" fontId="4" fillId="0" borderId="13" xfId="0" applyNumberFormat="1" applyFont="1" applyBorder="1"/>
    <xf numFmtId="0" fontId="5" fillId="0" borderId="11" xfId="0" applyFont="1" applyBorder="1"/>
    <xf numFmtId="0" fontId="5" fillId="0" borderId="10" xfId="0" applyFont="1" applyBorder="1"/>
    <xf numFmtId="0" fontId="4" fillId="0" borderId="0" xfId="0" applyFont="1" applyFill="1" applyBorder="1"/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zoomScaleNormal="100" workbookViewId="0">
      <selection activeCell="B52" sqref="B52"/>
    </sheetView>
  </sheetViews>
  <sheetFormatPr defaultRowHeight="13.2"/>
  <cols>
    <col min="1" max="1" width="5.88671875" customWidth="1"/>
    <col min="2" max="2" width="59.88671875" customWidth="1"/>
    <col min="3" max="3" width="0.109375" customWidth="1"/>
    <col min="4" max="4" width="22.5546875" customWidth="1"/>
    <col min="5" max="5" width="20.109375" hidden="1" customWidth="1"/>
    <col min="6" max="6" width="10.33203125" hidden="1" customWidth="1"/>
    <col min="7" max="7" width="12.109375" customWidth="1"/>
    <col min="8" max="8" width="9.109375" customWidth="1"/>
    <col min="9" max="9" width="10.88671875" customWidth="1"/>
  </cols>
  <sheetData>
    <row r="1" spans="1:8" ht="15.6">
      <c r="A1" s="28"/>
      <c r="B1" s="62" t="s">
        <v>16</v>
      </c>
      <c r="C1" s="28"/>
      <c r="D1" s="28" t="s">
        <v>13</v>
      </c>
      <c r="E1" s="2"/>
      <c r="G1" s="2"/>
      <c r="H1" s="7"/>
    </row>
    <row r="2" spans="1:8" ht="17.399999999999999">
      <c r="A2" s="1"/>
      <c r="B2" s="63" t="s">
        <v>53</v>
      </c>
      <c r="C2" s="2"/>
      <c r="E2" s="2"/>
      <c r="F2" s="2"/>
      <c r="G2" s="2"/>
      <c r="H2" s="7"/>
    </row>
    <row r="3" spans="1:8" ht="15.6" thickBot="1">
      <c r="A3" s="1"/>
      <c r="B3" s="1"/>
      <c r="D3" s="60"/>
      <c r="E3" s="43">
        <v>4061.4</v>
      </c>
      <c r="F3" s="1">
        <v>4633</v>
      </c>
      <c r="G3" s="72">
        <v>4632.3999999999996</v>
      </c>
      <c r="H3" s="65" t="s">
        <v>27</v>
      </c>
    </row>
    <row r="4" spans="1:8" ht="13.8">
      <c r="A4" s="9" t="s">
        <v>0</v>
      </c>
      <c r="B4" s="3" t="s">
        <v>2</v>
      </c>
      <c r="C4" s="9"/>
      <c r="D4" s="47" t="s">
        <v>15</v>
      </c>
      <c r="E4" s="47" t="s">
        <v>14</v>
      </c>
      <c r="F4" s="47" t="s">
        <v>19</v>
      </c>
      <c r="G4" s="61" t="s">
        <v>35</v>
      </c>
      <c r="H4" s="61" t="s">
        <v>51</v>
      </c>
    </row>
    <row r="5" spans="1:8" ht="23.25" customHeight="1" thickBot="1">
      <c r="A5" s="4"/>
      <c r="B5" s="8"/>
      <c r="C5" s="10"/>
      <c r="D5" s="48" t="s">
        <v>22</v>
      </c>
      <c r="E5" s="49" t="s">
        <v>1</v>
      </c>
      <c r="F5" s="49" t="s">
        <v>1</v>
      </c>
      <c r="G5" s="64" t="s">
        <v>1</v>
      </c>
      <c r="H5" s="64" t="s">
        <v>52</v>
      </c>
    </row>
    <row r="6" spans="1:8">
      <c r="A6" s="16">
        <v>1</v>
      </c>
      <c r="B6" s="17" t="s">
        <v>11</v>
      </c>
      <c r="C6" s="24"/>
      <c r="D6" s="59">
        <f>D8+D9+D10+D11+D12</f>
        <v>140328</v>
      </c>
      <c r="E6" s="32">
        <f>E8+E9+E10+E12</f>
        <v>2.2871595632225894</v>
      </c>
      <c r="F6" s="32">
        <v>1.77</v>
      </c>
      <c r="G6" s="32">
        <v>2.72</v>
      </c>
      <c r="H6" s="32">
        <v>1.77</v>
      </c>
    </row>
    <row r="7" spans="1:8" ht="10.8" customHeight="1" thickBot="1">
      <c r="A7" s="18"/>
      <c r="B7" s="19"/>
      <c r="C7" s="25"/>
      <c r="D7" s="34"/>
      <c r="E7" s="34"/>
      <c r="F7" s="34"/>
      <c r="G7" s="34"/>
      <c r="H7" s="19"/>
    </row>
    <row r="8" spans="1:8" ht="18" customHeight="1" thickBot="1">
      <c r="A8" s="13"/>
      <c r="B8" s="14" t="s">
        <v>20</v>
      </c>
      <c r="C8" s="15"/>
      <c r="D8" s="33">
        <v>121200</v>
      </c>
      <c r="E8" s="50">
        <f>D8/13/F3</f>
        <v>2.0123196466818309</v>
      </c>
      <c r="F8" s="33"/>
      <c r="G8" s="33">
        <f>D8/13/G3</f>
        <v>2.0125802873406711</v>
      </c>
      <c r="H8" s="14"/>
    </row>
    <row r="9" spans="1:8" ht="18" customHeight="1" thickBot="1">
      <c r="A9" s="13"/>
      <c r="B9" s="14" t="s">
        <v>37</v>
      </c>
      <c r="C9" s="15"/>
      <c r="D9" s="33">
        <v>4140</v>
      </c>
      <c r="E9" s="50">
        <f>D9/12/F3</f>
        <v>7.4465788905676664E-2</v>
      </c>
      <c r="F9" s="33"/>
      <c r="G9" s="33">
        <f>D9/12/G3</f>
        <v>7.4475433900354035E-2</v>
      </c>
      <c r="H9" s="14"/>
    </row>
    <row r="10" spans="1:8" ht="18" customHeight="1" thickBot="1">
      <c r="A10" s="13"/>
      <c r="B10" s="14" t="s">
        <v>38</v>
      </c>
      <c r="C10" s="15"/>
      <c r="D10" s="33">
        <v>8000</v>
      </c>
      <c r="E10" s="50">
        <f>D10/12/F3</f>
        <v>0.14389524426217712</v>
      </c>
      <c r="F10" s="33"/>
      <c r="G10" s="33">
        <f>D10/12/G3</f>
        <v>0.14391388193305127</v>
      </c>
      <c r="H10" s="14"/>
    </row>
    <row r="11" spans="1:8" ht="18" customHeight="1" thickBot="1">
      <c r="A11" s="13"/>
      <c r="B11" s="14" t="s">
        <v>39</v>
      </c>
      <c r="C11" s="15"/>
      <c r="D11" s="33">
        <v>3848</v>
      </c>
      <c r="E11" s="50"/>
      <c r="F11" s="33"/>
      <c r="G11" s="33">
        <f>D11/12/G3</f>
        <v>6.9222577209797673E-2</v>
      </c>
      <c r="H11" s="14"/>
    </row>
    <row r="12" spans="1:8" ht="17.399999999999999" customHeight="1" thickBot="1">
      <c r="A12" s="13"/>
      <c r="B12" s="14" t="s">
        <v>36</v>
      </c>
      <c r="C12" s="15"/>
      <c r="D12" s="33">
        <v>3140</v>
      </c>
      <c r="E12" s="50">
        <f>D12/12/F3</f>
        <v>5.6478883372904527E-2</v>
      </c>
      <c r="F12" s="33"/>
      <c r="G12" s="33">
        <f>D12/12/G3</f>
        <v>5.6486198658722626E-2</v>
      </c>
      <c r="H12" s="14"/>
    </row>
    <row r="13" spans="1:8" ht="18" hidden="1" customHeight="1" thickBot="1">
      <c r="A13" s="13"/>
      <c r="B13" s="14"/>
      <c r="C13" s="15"/>
      <c r="D13" s="33"/>
      <c r="E13" s="33">
        <f>D13/12/G3</f>
        <v>0</v>
      </c>
      <c r="F13" s="33"/>
      <c r="G13" s="33"/>
      <c r="H13" s="14">
        <v>0.1</v>
      </c>
    </row>
    <row r="14" spans="1:8">
      <c r="A14" s="17">
        <v>2</v>
      </c>
      <c r="B14" s="17" t="s">
        <v>4</v>
      </c>
      <c r="C14" s="23"/>
      <c r="D14" s="59">
        <f>D16+D17+D18+D19+D21</f>
        <v>269712.33</v>
      </c>
      <c r="E14" s="32">
        <f>E16+E17+E19+E21</f>
        <v>4.4520959587574085</v>
      </c>
      <c r="F14" s="32">
        <v>2.87</v>
      </c>
      <c r="G14" s="32">
        <f>G16+G17+G18+G19+G21</f>
        <v>4.4979835312702736</v>
      </c>
      <c r="H14" s="17">
        <v>2.87</v>
      </c>
    </row>
    <row r="15" spans="1:8" ht="15" customHeight="1" thickBot="1">
      <c r="A15" s="19"/>
      <c r="B15" s="19" t="s">
        <v>3</v>
      </c>
      <c r="C15" s="26"/>
      <c r="D15" s="34"/>
      <c r="E15" s="34"/>
      <c r="F15" s="34"/>
      <c r="G15" s="34"/>
      <c r="H15" s="19"/>
    </row>
    <row r="16" spans="1:8" ht="20.25" customHeight="1" thickBot="1">
      <c r="A16" s="6"/>
      <c r="B16" s="14" t="s">
        <v>29</v>
      </c>
      <c r="C16" s="14"/>
      <c r="D16" s="33">
        <v>152206</v>
      </c>
      <c r="E16" s="50">
        <f>D16/13/F3</f>
        <v>2.5271214863271845</v>
      </c>
      <c r="F16" s="33"/>
      <c r="G16" s="33">
        <f>D16/13/G3</f>
        <v>2.5274488054040769</v>
      </c>
      <c r="H16" s="14"/>
    </row>
    <row r="17" spans="1:8" ht="20.25" customHeight="1" thickBot="1">
      <c r="A17" s="6"/>
      <c r="B17" s="14" t="s">
        <v>40</v>
      </c>
      <c r="C17" s="14"/>
      <c r="D17" s="33">
        <v>103566.7</v>
      </c>
      <c r="E17" s="50">
        <f>D17/13/F3</f>
        <v>1.7195487223762638</v>
      </c>
      <c r="F17" s="33"/>
      <c r="G17" s="33">
        <f>D17/13/G3</f>
        <v>1.7197714426148931</v>
      </c>
      <c r="H17" s="14"/>
    </row>
    <row r="18" spans="1:8" ht="20.399999999999999" customHeight="1" thickBot="1">
      <c r="A18" s="6"/>
      <c r="B18" s="14" t="s">
        <v>28</v>
      </c>
      <c r="C18" s="14"/>
      <c r="D18" s="33">
        <v>2518.7800000000002</v>
      </c>
      <c r="E18" s="50">
        <f>D18/4687/12</f>
        <v>4.4783087973828323E-2</v>
      </c>
      <c r="F18" s="33"/>
      <c r="G18" s="33">
        <f>D18/12/G3</f>
        <v>4.5310925941916359E-2</v>
      </c>
      <c r="H18" s="14"/>
    </row>
    <row r="19" spans="1:8" ht="20.25" customHeight="1" thickBot="1">
      <c r="A19" s="6"/>
      <c r="B19" s="14" t="s">
        <v>41</v>
      </c>
      <c r="C19" s="14"/>
      <c r="D19" s="33">
        <v>1420.85</v>
      </c>
      <c r="E19" s="50">
        <f>D19/12/F3</f>
        <v>2.5556694726239296E-2</v>
      </c>
      <c r="F19" s="33"/>
      <c r="G19" s="33">
        <f>D19/12/G3</f>
        <v>2.5560004893071985E-2</v>
      </c>
      <c r="H19" s="14"/>
    </row>
    <row r="20" spans="1:8" ht="20.25" customHeight="1" thickBot="1">
      <c r="A20" s="6"/>
      <c r="B20" s="14" t="s">
        <v>42</v>
      </c>
      <c r="C20" s="14"/>
      <c r="D20" s="33">
        <v>700</v>
      </c>
      <c r="E20" s="50"/>
      <c r="F20" s="33"/>
      <c r="G20" s="33">
        <f>D20/12/4006</f>
        <v>1.4561491096688301E-2</v>
      </c>
      <c r="H20" s="14"/>
    </row>
    <row r="21" spans="1:8" ht="19.2" customHeight="1" thickBot="1">
      <c r="A21" s="10"/>
      <c r="B21" s="20" t="s">
        <v>25</v>
      </c>
      <c r="C21" s="20"/>
      <c r="D21" s="44">
        <v>10000</v>
      </c>
      <c r="E21" s="50">
        <f>D21/12/F3</f>
        <v>0.17986905532772143</v>
      </c>
      <c r="F21" s="44"/>
      <c r="G21" s="44">
        <f>D21/12/G3</f>
        <v>0.1798923524163141</v>
      </c>
      <c r="H21" s="20"/>
    </row>
    <row r="22" spans="1:8" ht="14.4" customHeight="1">
      <c r="A22" s="17">
        <v>3</v>
      </c>
      <c r="B22" s="17" t="s">
        <v>5</v>
      </c>
      <c r="C22" s="23"/>
      <c r="D22" s="32"/>
      <c r="E22" s="32"/>
      <c r="F22" s="32"/>
      <c r="G22" s="32"/>
      <c r="H22" s="17"/>
    </row>
    <row r="23" spans="1:8" ht="21" customHeight="1">
      <c r="A23" s="21"/>
      <c r="B23" s="21" t="s">
        <v>6</v>
      </c>
      <c r="C23" s="22"/>
      <c r="D23" s="36"/>
      <c r="E23" s="36"/>
      <c r="F23" s="36"/>
      <c r="G23" s="36"/>
      <c r="H23" s="21"/>
    </row>
    <row r="24" spans="1:8" ht="17.399999999999999" customHeight="1" thickBot="1">
      <c r="A24" s="21"/>
      <c r="B24" s="19" t="s">
        <v>12</v>
      </c>
      <c r="C24" s="22"/>
      <c r="D24" s="58">
        <f>D25+D26+D27+D28+D29+D30+D31+D32</f>
        <v>236864.82</v>
      </c>
      <c r="E24" s="34">
        <f>E25+E26+E27+E28+E29+E30+E31+E32</f>
        <v>4.0653852103361059</v>
      </c>
      <c r="F24" s="34">
        <v>3.76</v>
      </c>
      <c r="G24" s="34">
        <f>G25+G26+G27+G28+G29+G31+G32</f>
        <v>3.8012278483324802</v>
      </c>
      <c r="H24" s="19">
        <v>3.76</v>
      </c>
    </row>
    <row r="25" spans="1:8" ht="20.399999999999999" customHeight="1" thickBot="1">
      <c r="A25" s="61"/>
      <c r="B25" s="69" t="s">
        <v>9</v>
      </c>
      <c r="C25" s="69"/>
      <c r="D25" s="52">
        <v>140993.63</v>
      </c>
      <c r="E25" s="50">
        <f>D25/13/F3</f>
        <v>2.3409591724916567</v>
      </c>
      <c r="F25" s="33"/>
      <c r="G25" s="33">
        <f>D25/13/G3</f>
        <v>2.3412623793614209</v>
      </c>
      <c r="H25" s="14"/>
    </row>
    <row r="26" spans="1:8" ht="18" customHeight="1" thickBot="1">
      <c r="A26" s="5"/>
      <c r="B26" s="15" t="s">
        <v>23</v>
      </c>
      <c r="C26" s="15"/>
      <c r="D26" s="52">
        <v>74275</v>
      </c>
      <c r="E26" s="50">
        <f>D26/12/F3</f>
        <v>1.3359774084466507</v>
      </c>
      <c r="F26" s="37"/>
      <c r="G26" s="37">
        <f>D26/13/G3</f>
        <v>1.2333696439127748</v>
      </c>
      <c r="H26" s="6"/>
    </row>
    <row r="27" spans="1:8" ht="17.399999999999999" customHeight="1" thickBot="1">
      <c r="A27" s="5"/>
      <c r="B27" s="15" t="s">
        <v>24</v>
      </c>
      <c r="C27" s="15"/>
      <c r="D27" s="52">
        <v>3883.99</v>
      </c>
      <c r="E27" s="53">
        <f>D27/12/F3</f>
        <v>6.9860961220231665E-2</v>
      </c>
      <c r="F27" s="37"/>
      <c r="G27" s="37">
        <f>D27/12/G3</f>
        <v>6.9870009786143966E-2</v>
      </c>
      <c r="H27" s="6"/>
    </row>
    <row r="28" spans="1:8" ht="16.8" customHeight="1" thickBot="1">
      <c r="A28" s="5"/>
      <c r="B28" s="15" t="s">
        <v>34</v>
      </c>
      <c r="C28" s="15"/>
      <c r="D28" s="52">
        <v>4705.2</v>
      </c>
      <c r="E28" s="50">
        <f>D28/12/F3</f>
        <v>8.4631987912799481E-2</v>
      </c>
      <c r="F28" s="37"/>
      <c r="G28" s="37">
        <f>D28/12/G3</f>
        <v>8.4642949658924105E-2</v>
      </c>
      <c r="H28" s="6"/>
    </row>
    <row r="29" spans="1:8" ht="14.4" customHeight="1" thickBot="1">
      <c r="A29" s="5"/>
      <c r="B29" s="15" t="s">
        <v>33</v>
      </c>
      <c r="C29" s="15"/>
      <c r="D29" s="52">
        <v>2175</v>
      </c>
      <c r="E29" s="50">
        <f>D29/12/F3</f>
        <v>3.912151953377941E-2</v>
      </c>
      <c r="F29" s="37"/>
      <c r="G29" s="37">
        <f>D29/12/G3</f>
        <v>3.9126586650548315E-2</v>
      </c>
      <c r="H29" s="6"/>
    </row>
    <row r="30" spans="1:8" ht="19.8" customHeight="1" thickBot="1">
      <c r="A30" s="5"/>
      <c r="B30" s="15" t="s">
        <v>32</v>
      </c>
      <c r="C30" s="15"/>
      <c r="D30" s="52">
        <v>9000</v>
      </c>
      <c r="E30" s="50">
        <f>D30/12/F3</f>
        <v>0.16188214979494928</v>
      </c>
      <c r="F30" s="37"/>
      <c r="G30" s="37">
        <f>D30/12/G3</f>
        <v>0.16190311717468267</v>
      </c>
      <c r="H30" s="6"/>
    </row>
    <row r="31" spans="1:8" ht="21" customHeight="1" thickBot="1">
      <c r="A31" s="5"/>
      <c r="B31" s="15" t="s">
        <v>31</v>
      </c>
      <c r="C31" s="15"/>
      <c r="D31" s="52">
        <v>250</v>
      </c>
      <c r="E31" s="50">
        <f>D31/12/F3</f>
        <v>4.496726383193035E-3</v>
      </c>
      <c r="F31" s="37"/>
      <c r="G31" s="37">
        <f>D31/12/G3</f>
        <v>4.4973088104078521E-3</v>
      </c>
      <c r="H31" s="6"/>
    </row>
    <row r="32" spans="1:8" ht="21" customHeight="1" thickBot="1">
      <c r="A32" s="64"/>
      <c r="B32" s="70" t="s">
        <v>30</v>
      </c>
      <c r="C32" s="15"/>
      <c r="D32" s="52">
        <v>1582</v>
      </c>
      <c r="E32" s="50">
        <f>D32/12/F3</f>
        <v>2.8455284552845531E-2</v>
      </c>
      <c r="F32" s="37"/>
      <c r="G32" s="37">
        <f>D32/12/G3</f>
        <v>2.8458970152260891E-2</v>
      </c>
      <c r="H32" s="6"/>
    </row>
    <row r="33" spans="1:8" ht="23.4" customHeight="1" thickBot="1">
      <c r="A33" s="19">
        <v>4</v>
      </c>
      <c r="B33" s="12" t="s">
        <v>8</v>
      </c>
      <c r="C33" s="26"/>
      <c r="D33" s="46">
        <f>D34+D35+D36+D38</f>
        <v>466190.13</v>
      </c>
      <c r="E33" s="32">
        <f>E34+E35+E36+E38</f>
        <v>7.7651421518980337</v>
      </c>
      <c r="F33" s="32">
        <v>6.71</v>
      </c>
      <c r="G33" s="32">
        <f>D33/12/G3</f>
        <v>8.386403915896727</v>
      </c>
      <c r="H33" s="17">
        <v>7.34</v>
      </c>
    </row>
    <row r="34" spans="1:8" ht="22.2" customHeight="1" thickBot="1">
      <c r="A34" s="5"/>
      <c r="B34" s="51" t="s">
        <v>47</v>
      </c>
      <c r="C34" s="27"/>
      <c r="D34" s="50">
        <v>448230.73</v>
      </c>
      <c r="E34" s="50">
        <f>D34/13/F3</f>
        <v>7.4421081206727653</v>
      </c>
      <c r="F34" s="38"/>
      <c r="G34" s="67">
        <f>D34/13/G3</f>
        <v>7.4430720410752365</v>
      </c>
      <c r="H34" s="9"/>
    </row>
    <row r="35" spans="1:8" ht="22.2" customHeight="1" thickBot="1">
      <c r="A35" s="5"/>
      <c r="B35" s="13" t="s">
        <v>43</v>
      </c>
      <c r="C35" s="14"/>
      <c r="D35" s="33">
        <v>6948.09</v>
      </c>
      <c r="E35" s="50">
        <f>D35/12/F3</f>
        <v>0.1249746384631988</v>
      </c>
      <c r="F35" s="37"/>
      <c r="G35" s="37">
        <f>D35/12/G3</f>
        <v>0.12499082549002678</v>
      </c>
      <c r="H35" s="6"/>
    </row>
    <row r="36" spans="1:8" ht="22.2" customHeight="1" thickBot="1">
      <c r="A36" s="5"/>
      <c r="B36" s="13" t="s">
        <v>48</v>
      </c>
      <c r="C36" s="14"/>
      <c r="D36" s="33">
        <v>3887</v>
      </c>
      <c r="E36" s="50">
        <f>D36/12/F3</f>
        <v>6.9915101805885324E-2</v>
      </c>
      <c r="F36" s="37"/>
      <c r="G36" s="37">
        <f>D36/12/G3</f>
        <v>6.9924157384221294E-2</v>
      </c>
      <c r="H36" s="6"/>
    </row>
    <row r="37" spans="1:8" ht="22.2" customHeight="1" thickBot="1">
      <c r="A37" s="5"/>
      <c r="B37" s="13" t="s">
        <v>49</v>
      </c>
      <c r="C37" s="14"/>
      <c r="D37" s="33">
        <v>3381.65</v>
      </c>
      <c r="E37" s="50">
        <f>D37/12/F3</f>
        <v>6.0825419094898914E-2</v>
      </c>
      <c r="F37" s="37"/>
      <c r="G37" s="37">
        <f>D37/12/G3</f>
        <v>6.0833297354862856E-2</v>
      </c>
      <c r="H37" s="6"/>
    </row>
    <row r="38" spans="1:8" ht="24.6" customHeight="1" thickBot="1">
      <c r="A38" s="5"/>
      <c r="B38" s="56" t="s">
        <v>45</v>
      </c>
      <c r="C38" s="14"/>
      <c r="D38" s="33">
        <v>7124.31</v>
      </c>
      <c r="E38" s="50">
        <f>D38/12/F3</f>
        <v>0.1281442909561839</v>
      </c>
      <c r="F38" s="37"/>
      <c r="G38" s="37">
        <f>D38/12/G3</f>
        <v>0.12816088852430707</v>
      </c>
      <c r="H38" s="6"/>
    </row>
    <row r="39" spans="1:8" ht="27" customHeight="1" thickBot="1">
      <c r="A39" s="12">
        <v>5</v>
      </c>
      <c r="B39" s="12" t="s">
        <v>17</v>
      </c>
      <c r="C39" s="12"/>
      <c r="D39" s="57">
        <v>166381.34</v>
      </c>
      <c r="E39" s="32">
        <f>D39/12/F3</f>
        <v>2.9926854449960425</v>
      </c>
      <c r="F39" s="35">
        <v>3.63</v>
      </c>
      <c r="G39" s="35">
        <f>D39/12/4006.25</f>
        <v>3.4608703068122724</v>
      </c>
      <c r="H39" s="12">
        <v>3</v>
      </c>
    </row>
    <row r="40" spans="1:8" ht="26.4" customHeight="1" thickBot="1">
      <c r="A40" s="12">
        <v>6</v>
      </c>
      <c r="B40" s="54" t="s">
        <v>44</v>
      </c>
      <c r="C40" s="29"/>
      <c r="D40" s="45">
        <v>65256.87</v>
      </c>
      <c r="E40" s="55">
        <f>D40/12/F3</f>
        <v>1.1737691560543924</v>
      </c>
      <c r="F40" s="35">
        <v>0.6</v>
      </c>
      <c r="G40" s="35">
        <f>D40/12/G3</f>
        <v>1.1739211855625595</v>
      </c>
      <c r="H40" s="35">
        <v>0.6</v>
      </c>
    </row>
    <row r="41" spans="1:8" ht="19.8" customHeight="1" thickBot="1">
      <c r="A41" s="30">
        <v>7</v>
      </c>
      <c r="B41" s="21" t="s">
        <v>26</v>
      </c>
      <c r="C41" s="40"/>
      <c r="D41" s="45">
        <v>18000</v>
      </c>
      <c r="E41" s="41">
        <f>D41/12/F3</f>
        <v>0.32376429958989855</v>
      </c>
      <c r="F41" s="35">
        <v>0.34</v>
      </c>
      <c r="G41" s="68">
        <f>D41/12/G3</f>
        <v>0.32380623434936534</v>
      </c>
      <c r="H41" s="42">
        <v>0.34</v>
      </c>
    </row>
    <row r="42" spans="1:8" ht="19.8" customHeight="1" thickBot="1">
      <c r="A42" s="12">
        <v>8</v>
      </c>
      <c r="B42" s="12" t="s">
        <v>18</v>
      </c>
      <c r="C42" s="31"/>
      <c r="D42" s="45">
        <f>D43+D44</f>
        <v>159787.32</v>
      </c>
      <c r="E42" s="32" t="e">
        <f>D42/12/F2</f>
        <v>#DIV/0!</v>
      </c>
      <c r="F42" s="45">
        <v>2.8</v>
      </c>
      <c r="G42" s="45">
        <f>D42/13/4006.25</f>
        <v>3.068039265570623</v>
      </c>
      <c r="H42" s="29">
        <v>2.8</v>
      </c>
    </row>
    <row r="43" spans="1:8" ht="19.8" customHeight="1" thickBot="1">
      <c r="A43" s="12"/>
      <c r="B43" s="66" t="s">
        <v>46</v>
      </c>
      <c r="C43" s="31"/>
      <c r="D43" s="53">
        <v>158325</v>
      </c>
      <c r="E43" s="32"/>
      <c r="F43" s="45"/>
      <c r="G43" s="45"/>
      <c r="H43" s="29"/>
    </row>
    <row r="44" spans="1:8" ht="22.2" customHeight="1" thickBot="1">
      <c r="A44" s="12"/>
      <c r="B44" s="66" t="s">
        <v>50</v>
      </c>
      <c r="C44" s="31"/>
      <c r="D44" s="53">
        <v>1462.32</v>
      </c>
      <c r="E44" s="32"/>
      <c r="F44" s="45"/>
      <c r="G44" s="45"/>
      <c r="H44" s="29"/>
    </row>
    <row r="45" spans="1:8" ht="22.5" customHeight="1" thickBot="1">
      <c r="A45" s="12">
        <v>9</v>
      </c>
      <c r="B45" s="12" t="s">
        <v>10</v>
      </c>
      <c r="C45" s="29"/>
      <c r="D45" s="35">
        <v>25663.919999999998</v>
      </c>
      <c r="E45" s="35">
        <f>D45/12/F3</f>
        <v>0.46161450464062159</v>
      </c>
      <c r="F45" s="35">
        <v>0.46</v>
      </c>
      <c r="G45" s="35">
        <f>D45/12/G3</f>
        <v>0.46167429410240912</v>
      </c>
      <c r="H45" s="35">
        <v>0.46</v>
      </c>
    </row>
    <row r="46" spans="1:8" ht="21" customHeight="1" thickBot="1">
      <c r="A46" s="19">
        <v>10</v>
      </c>
      <c r="B46" s="19" t="s">
        <v>21</v>
      </c>
      <c r="C46" s="26"/>
      <c r="D46" s="34">
        <v>33150</v>
      </c>
      <c r="E46" s="34">
        <f>D46/12/F3</f>
        <v>0.59626591841139653</v>
      </c>
      <c r="F46" s="34">
        <v>0.6</v>
      </c>
      <c r="G46" s="34">
        <f>D46/12/G3</f>
        <v>0.59634314826008117</v>
      </c>
      <c r="H46" s="19">
        <v>0.6</v>
      </c>
    </row>
    <row r="47" spans="1:8" ht="21" customHeight="1" thickBot="1">
      <c r="A47" s="12">
        <v>10</v>
      </c>
      <c r="B47" s="11" t="s">
        <v>7</v>
      </c>
      <c r="C47" s="29"/>
      <c r="D47" s="35">
        <f>D6+D14+D24+D33+D39+D40+D41+D42+D45+D46</f>
        <v>1581334.7300000002</v>
      </c>
      <c r="E47" s="35" t="e">
        <f>E46+E45+#REF!+E41+E40+E39+E33+E24+E14+E6</f>
        <v>#REF!</v>
      </c>
      <c r="F47" s="35" t="e">
        <f>F6+F14+F24+F33+F39+F40+F41+#REF!+F45+F46</f>
        <v>#REF!</v>
      </c>
      <c r="G47" s="35">
        <f>G6+G14+G24+G33+G39+G40+G41+G42+G45+G46</f>
        <v>28.49026973015679</v>
      </c>
      <c r="H47" s="35">
        <f>H6+H14+H24+H33+H39+H40+H41+H42+H45+H46</f>
        <v>23.540000000000006</v>
      </c>
    </row>
    <row r="48" spans="1:8" ht="30" customHeight="1" thickBot="1">
      <c r="A48" s="12"/>
      <c r="B48" s="11"/>
      <c r="C48" s="29"/>
      <c r="D48" s="35"/>
      <c r="E48" s="35"/>
      <c r="F48" s="35"/>
      <c r="G48" s="35"/>
      <c r="H48" s="12"/>
    </row>
    <row r="49" spans="2:5">
      <c r="E49" s="39"/>
    </row>
    <row r="50" spans="2:5">
      <c r="B50" s="71" t="s">
        <v>54</v>
      </c>
    </row>
  </sheetData>
  <phoneticPr fontId="0" type="noConversion"/>
  <pageMargins left="0.25" right="0.25" top="0.75" bottom="0.75" header="0.3" footer="0.3"/>
  <pageSetup paperSize="9" scale="8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2023-01-26T10:44:13Z</cp:lastPrinted>
  <dcterms:created xsi:type="dcterms:W3CDTF">2011-07-12T11:42:04Z</dcterms:created>
  <dcterms:modified xsi:type="dcterms:W3CDTF">2023-03-10T09:07:07Z</dcterms:modified>
</cp:coreProperties>
</file>